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nnées Techniques\Radio\Calculs puissance - tension\"/>
    </mc:Choice>
  </mc:AlternateContent>
  <xr:revisionPtr revIDLastSave="0" documentId="13_ncr:1_{42CF3049-32A6-45A5-9548-61D6ADD4E8A9}" xr6:coauthVersionLast="47" xr6:coauthVersionMax="47" xr10:uidLastSave="{00000000-0000-0000-0000-000000000000}"/>
  <bookViews>
    <workbookView xWindow="-120" yWindow="-120" windowWidth="38640" windowHeight="21240" xr2:uid="{9D1866B7-A935-4D1F-BE35-8055E0460FD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3" i="1" s="1"/>
  <c r="D14" i="1" s="1"/>
  <c r="D17" i="1" s="1"/>
  <c r="D19" i="1" s="1"/>
  <c r="D12" i="1"/>
  <c r="D24" i="1" l="1"/>
  <c r="D26" i="1" s="1"/>
  <c r="D27" i="1" s="1"/>
</calcChain>
</file>

<file path=xl/sharedStrings.xml><?xml version="1.0" encoding="utf-8"?>
<sst xmlns="http://schemas.openxmlformats.org/spreadsheetml/2006/main" count="34" uniqueCount="34">
  <si>
    <t>Diamètre du fil</t>
  </si>
  <si>
    <t>Fréquence</t>
  </si>
  <si>
    <t>Intensité maxi par mm²</t>
  </si>
  <si>
    <t>Section du fil</t>
  </si>
  <si>
    <t>Résistivité du fil en ohm.m².m-1</t>
  </si>
  <si>
    <t>Perméabilité magnétique absolue du fil (H/m)</t>
  </si>
  <si>
    <t>Surface conductrice</t>
  </si>
  <si>
    <t>Courant maxi</t>
  </si>
  <si>
    <t>Profondeur de peau en mm</t>
  </si>
  <si>
    <t>Puissance maxi en continu</t>
  </si>
  <si>
    <t>Résistance du fil en RF</t>
  </si>
  <si>
    <t>Puissance perdue par effet joule</t>
  </si>
  <si>
    <t>Calcul de la perte à la puissance maxi</t>
  </si>
  <si>
    <t>Longueur totale des brins</t>
  </si>
  <si>
    <t>Rendement</t>
  </si>
  <si>
    <t>Impédance de l'antenne</t>
  </si>
  <si>
    <t>Profondeur de peau :</t>
  </si>
  <si>
    <t>ω = pulsation</t>
  </si>
  <si>
    <t>μ = perméabilité absolue du matériau</t>
  </si>
  <si>
    <t>ρ = résistivité du matériau</t>
  </si>
  <si>
    <t>Surface de peau conductrice :</t>
  </si>
  <si>
    <t xml:space="preserve"> 𝑑 : diamètre du fil</t>
  </si>
  <si>
    <t>Courant max :</t>
  </si>
  <si>
    <t>Jmax : intensité maxi par mm²</t>
  </si>
  <si>
    <t>Cuivre</t>
  </si>
  <si>
    <t>Aluminium</t>
  </si>
  <si>
    <t>Fer</t>
  </si>
  <si>
    <t>Résistivité</t>
  </si>
  <si>
    <t>Perméabilité</t>
  </si>
  <si>
    <t>Facteur de marche</t>
  </si>
  <si>
    <t>Puissance maxi en intermittent</t>
  </si>
  <si>
    <t>Calcul de puissance maxi en fonction du diamètre du fil et de la fréquence</t>
  </si>
  <si>
    <t>Variable</t>
  </si>
  <si>
    <t>Les cellules en vert clair ou foncé peuvent être modifiées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</si>
</sst>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&quot; mm²&quot;"/>
    <numFmt numFmtId="165" formatCode="0.00&quot; mm&quot;"/>
    <numFmt numFmtId="166" formatCode="General&quot; MHz&quot;"/>
    <numFmt numFmtId="167" formatCode="0.00E+00&quot; ohm.m²/m&quot;"/>
    <numFmt numFmtId="168" formatCode="General&quot; ohm&quot;"/>
    <numFmt numFmtId="169" formatCode="0.00E+00&quot; H/m&quot;"/>
    <numFmt numFmtId="170" formatCode="0.0&quot; A/mm²&quot;"/>
    <numFmt numFmtId="171" formatCode="0.00000&quot; mm²&quot;"/>
    <numFmt numFmtId="172" formatCode="0.0000&quot; A&quot;"/>
    <numFmt numFmtId="173" formatCode="0.00&quot; W&quot;"/>
    <numFmt numFmtId="174" formatCode="0.0000&quot; mm&quot;"/>
    <numFmt numFmtId="175" formatCode="0.000&quot; ohm&quot;"/>
    <numFmt numFmtId="176" formatCode="General&quot; m&quot;"/>
    <numFmt numFmtId="177" formatCode="0.0%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65" fontId="3" fillId="3" borderId="0" xfId="1" applyNumberFormat="1" applyFont="1" applyFill="1"/>
    <xf numFmtId="168" fontId="3" fillId="3" borderId="0" xfId="0" applyNumberFormat="1" applyFont="1" applyFill="1"/>
    <xf numFmtId="0" fontId="3" fillId="3" borderId="0" xfId="0" applyFont="1" applyFill="1"/>
    <xf numFmtId="175" fontId="2" fillId="0" borderId="0" xfId="0" applyNumberFormat="1" applyFont="1"/>
    <xf numFmtId="176" fontId="3" fillId="3" borderId="0" xfId="0" applyNumberFormat="1" applyFont="1" applyFill="1"/>
    <xf numFmtId="168" fontId="3" fillId="0" borderId="0" xfId="0" applyNumberFormat="1" applyFont="1" applyFill="1"/>
    <xf numFmtId="0" fontId="5" fillId="0" borderId="0" xfId="0" applyFont="1"/>
    <xf numFmtId="0" fontId="4" fillId="4" borderId="0" xfId="0" applyFont="1" applyFill="1"/>
    <xf numFmtId="173" fontId="4" fillId="4" borderId="0" xfId="0" applyNumberFormat="1" applyFont="1" applyFill="1"/>
    <xf numFmtId="0" fontId="6" fillId="0" borderId="0" xfId="0" applyFont="1"/>
    <xf numFmtId="0" fontId="7" fillId="4" borderId="0" xfId="0" applyFont="1" applyFill="1"/>
    <xf numFmtId="173" fontId="7" fillId="4" borderId="0" xfId="0" applyNumberFormat="1" applyFont="1" applyFill="1"/>
    <xf numFmtId="177" fontId="7" fillId="4" borderId="0" xfId="0" applyNumberFormat="1" applyFont="1" applyFill="1"/>
    <xf numFmtId="0" fontId="3" fillId="5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/>
    <xf numFmtId="167" fontId="3" fillId="5" borderId="0" xfId="0" applyNumberFormat="1" applyFont="1" applyFill="1"/>
    <xf numFmtId="169" fontId="3" fillId="5" borderId="0" xfId="0" applyNumberFormat="1" applyFont="1" applyFill="1"/>
    <xf numFmtId="166" fontId="3" fillId="5" borderId="0" xfId="0" applyNumberFormat="1" applyFont="1" applyFill="1"/>
    <xf numFmtId="170" fontId="3" fillId="5" borderId="0" xfId="0" applyNumberFormat="1" applyFont="1" applyFill="1" applyAlignment="1">
      <alignment vertical="center"/>
    </xf>
    <xf numFmtId="0" fontId="3" fillId="6" borderId="0" xfId="0" applyFont="1" applyFill="1"/>
    <xf numFmtId="174" fontId="3" fillId="6" borderId="0" xfId="0" applyNumberFormat="1" applyFont="1" applyFill="1"/>
    <xf numFmtId="164" fontId="3" fillId="6" borderId="0" xfId="0" applyNumberFormat="1" applyFont="1" applyFill="1"/>
    <xf numFmtId="171" fontId="3" fillId="6" borderId="0" xfId="0" applyNumberFormat="1" applyFont="1" applyFill="1"/>
    <xf numFmtId="172" fontId="3" fillId="6" borderId="0" xfId="0" applyNumberFormat="1" applyFont="1" applyFill="1"/>
    <xf numFmtId="0" fontId="4" fillId="6" borderId="0" xfId="0" applyFont="1" applyFill="1"/>
    <xf numFmtId="173" fontId="4" fillId="6" borderId="0" xfId="0" applyNumberFormat="1" applyFont="1" applyFill="1"/>
    <xf numFmtId="175" fontId="3" fillId="6" borderId="0" xfId="0" applyNumberFormat="1" applyFont="1" applyFill="1"/>
    <xf numFmtId="0" fontId="0" fillId="0" borderId="1" xfId="0" applyBorder="1"/>
    <xf numFmtId="167" fontId="3" fillId="0" borderId="1" xfId="0" applyNumberFormat="1" applyFont="1" applyFill="1" applyBorder="1"/>
    <xf numFmtId="169" fontId="3" fillId="0" borderId="1" xfId="0" applyNumberFormat="1" applyFont="1" applyFill="1" applyBorder="1"/>
    <xf numFmtId="169" fontId="3" fillId="0" borderId="1" xfId="0" applyNumberFormat="1" applyFont="1" applyFill="1" applyBorder="1" applyAlignment="1">
      <alignment horizontal="right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730022</xdr:colOff>
      <xdr:row>4</xdr:row>
      <xdr:rowOff>185736</xdr:rowOff>
    </xdr:from>
    <xdr:ext cx="588303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21F764F7-F860-459B-BAE3-B82E49FEF364}"/>
                </a:ext>
              </a:extLst>
            </xdr:cNvPr>
            <xdr:cNvSpPr txBox="1"/>
          </xdr:nvSpPr>
          <xdr:spPr>
            <a:xfrm>
              <a:off x="10717665" y="995361"/>
              <a:ext cx="58830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𝜌</m:t>
                            </m:r>
                          </m:num>
                          <m:den>
                            <m: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𝜔𝜇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21F764F7-F860-459B-BAE3-B82E49FEF364}"/>
                </a:ext>
              </a:extLst>
            </xdr:cNvPr>
            <xdr:cNvSpPr txBox="1"/>
          </xdr:nvSpPr>
          <xdr:spPr>
            <a:xfrm>
              <a:off x="10717665" y="995361"/>
              <a:ext cx="58830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𝛿=√(2𝜌/𝜔𝜇)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9</xdr:col>
      <xdr:colOff>573541</xdr:colOff>
      <xdr:row>12</xdr:row>
      <xdr:rowOff>49665</xdr:rowOff>
    </xdr:from>
    <xdr:ext cx="61311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A14EA6BD-D790-4879-B6C0-D16C4ED94DBC}"/>
                </a:ext>
              </a:extLst>
            </xdr:cNvPr>
            <xdr:cNvSpPr txBox="1"/>
          </xdr:nvSpPr>
          <xdr:spPr>
            <a:xfrm>
              <a:off x="11323184" y="2771094"/>
              <a:ext cx="6131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𝜋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A14EA6BD-D790-4879-B6C0-D16C4ED94DBC}"/>
                </a:ext>
              </a:extLst>
            </xdr:cNvPr>
            <xdr:cNvSpPr txBox="1"/>
          </xdr:nvSpPr>
          <xdr:spPr>
            <a:xfrm>
              <a:off x="11323184" y="2771094"/>
              <a:ext cx="6131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𝜋×𝑑×𝛿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8</xdr:col>
      <xdr:colOff>274184</xdr:colOff>
      <xdr:row>16</xdr:row>
      <xdr:rowOff>36058</xdr:rowOff>
    </xdr:from>
    <xdr:ext cx="14326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5B7DA671-7538-45A9-A930-919FE91C5A91}"/>
                </a:ext>
              </a:extLst>
            </xdr:cNvPr>
            <xdr:cNvSpPr txBox="1"/>
          </xdr:nvSpPr>
          <xdr:spPr>
            <a:xfrm>
              <a:off x="10261827" y="3709987"/>
              <a:ext cx="14326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max</m:t>
                        </m:r>
                      </m:sub>
                    </m:sSub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≈</m:t>
                    </m:r>
                    <m:sSub>
                      <m:sSub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𝐽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max</m:t>
                        </m:r>
                      </m:sub>
                    </m:sSub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𝜋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5B7DA671-7538-45A9-A930-919FE91C5A91}"/>
                </a:ext>
              </a:extLst>
            </xdr:cNvPr>
            <xdr:cNvSpPr txBox="1"/>
          </xdr:nvSpPr>
          <xdr:spPr>
            <a:xfrm>
              <a:off x="10261827" y="3709987"/>
              <a:ext cx="14326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𝐼_max≈𝐽_max×𝜋×𝑑×𝛿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274183</xdr:colOff>
      <xdr:row>21</xdr:row>
      <xdr:rowOff>185736</xdr:rowOff>
    </xdr:from>
    <xdr:ext cx="113858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7C2E4CD6-6CA2-46D6-B204-2E9A35779275}"/>
                </a:ext>
              </a:extLst>
            </xdr:cNvPr>
            <xdr:cNvSpPr txBox="1"/>
          </xdr:nvSpPr>
          <xdr:spPr>
            <a:xfrm>
              <a:off x="7213826" y="5261200"/>
              <a:ext cx="113858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m:rPr>
                            <m:nor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HF</m:t>
                        </m:r>
                      </m:sub>
                    </m:sSub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𝛿</m:t>
                        </m:r>
                      </m:den>
                    </m:f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𝜌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𝐿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7C2E4CD6-6CA2-46D6-B204-2E9A35779275}"/>
                </a:ext>
              </a:extLst>
            </xdr:cNvPr>
            <xdr:cNvSpPr txBox="1"/>
          </xdr:nvSpPr>
          <xdr:spPr>
            <a:xfrm>
              <a:off x="7213826" y="5261200"/>
              <a:ext cx="113858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"HF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=1/2𝜋𝑟𝛿⋅𝜌⋅𝐿</a:t>
              </a:r>
              <a:endParaRPr lang="fr-F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BC8E-8D7F-4C45-8A9F-4650D09BCFFE}">
  <dimension ref="C2:O27"/>
  <sheetViews>
    <sheetView tabSelected="1" topLeftCell="C1" zoomScale="140" zoomScaleNormal="140" workbookViewId="0">
      <selection activeCell="J26" sqref="J26"/>
    </sheetView>
  </sheetViews>
  <sheetFormatPr baseColWidth="10" defaultRowHeight="15" x14ac:dyDescent="0.25"/>
  <cols>
    <col min="3" max="3" width="56.28515625" customWidth="1"/>
    <col min="4" max="4" width="24.85546875" customWidth="1"/>
    <col min="14" max="14" width="27.140625" customWidth="1"/>
    <col min="15" max="15" width="19.5703125" customWidth="1"/>
  </cols>
  <sheetData>
    <row r="2" spans="3:15" ht="28.5" x14ac:dyDescent="0.45">
      <c r="C2" s="12" t="s">
        <v>31</v>
      </c>
    </row>
    <row r="3" spans="3:15" x14ac:dyDescent="0.25">
      <c r="M3" s="31"/>
      <c r="N3" s="31" t="s">
        <v>27</v>
      </c>
      <c r="O3" s="31" t="s">
        <v>28</v>
      </c>
    </row>
    <row r="4" spans="3:15" ht="18.75" x14ac:dyDescent="0.3">
      <c r="C4" s="16" t="s">
        <v>33</v>
      </c>
      <c r="D4" s="17"/>
      <c r="M4" s="31" t="s">
        <v>24</v>
      </c>
      <c r="N4" s="32">
        <v>1.7E-8</v>
      </c>
      <c r="O4" s="33">
        <v>1.2566E-6</v>
      </c>
    </row>
    <row r="5" spans="3:15" ht="18.75" x14ac:dyDescent="0.3">
      <c r="M5" s="31" t="s">
        <v>25</v>
      </c>
      <c r="N5" s="32">
        <v>2.7999999999999999E-8</v>
      </c>
      <c r="O5" s="33">
        <v>1.2566E-6</v>
      </c>
    </row>
    <row r="6" spans="3:15" ht="18.75" x14ac:dyDescent="0.3">
      <c r="C6" s="18" t="s">
        <v>4</v>
      </c>
      <c r="D6" s="19">
        <v>1.7E-8</v>
      </c>
      <c r="H6" t="s">
        <v>16</v>
      </c>
      <c r="M6" s="31" t="s">
        <v>26</v>
      </c>
      <c r="N6" s="32">
        <v>9.9999999999999995E-8</v>
      </c>
      <c r="O6" s="34" t="s">
        <v>32</v>
      </c>
    </row>
    <row r="7" spans="3:15" ht="18.75" x14ac:dyDescent="0.3">
      <c r="C7" s="18" t="s">
        <v>5</v>
      </c>
      <c r="D7" s="20">
        <v>1.2566E-6</v>
      </c>
    </row>
    <row r="8" spans="3:15" ht="18.75" x14ac:dyDescent="0.3">
      <c r="C8" s="18" t="s">
        <v>1</v>
      </c>
      <c r="D8" s="21">
        <v>7</v>
      </c>
    </row>
    <row r="9" spans="3:15" ht="18.75" x14ac:dyDescent="0.3">
      <c r="C9" s="23" t="s">
        <v>8</v>
      </c>
      <c r="D9" s="24">
        <f>1000*SQRT((2*D6)/(2*PI()*D8*1000000*D7))</f>
        <v>2.4802872264298541E-2</v>
      </c>
      <c r="H9" s="9" t="s">
        <v>19</v>
      </c>
    </row>
    <row r="10" spans="3:15" ht="18.75" x14ac:dyDescent="0.3">
      <c r="C10" s="5" t="s">
        <v>0</v>
      </c>
      <c r="D10" s="3">
        <v>1.8</v>
      </c>
      <c r="H10" s="9" t="s">
        <v>17</v>
      </c>
    </row>
    <row r="11" spans="3:15" ht="18.75" x14ac:dyDescent="0.3">
      <c r="C11" s="18" t="s">
        <v>2</v>
      </c>
      <c r="D11" s="22">
        <v>15</v>
      </c>
      <c r="H11" s="9" t="s">
        <v>18</v>
      </c>
    </row>
    <row r="12" spans="3:15" ht="18.75" x14ac:dyDescent="0.3">
      <c r="C12" s="23" t="s">
        <v>3</v>
      </c>
      <c r="D12" s="25">
        <f>(D10/2)^2*PI()</f>
        <v>2.5446900494077327</v>
      </c>
    </row>
    <row r="13" spans="3:15" ht="18.75" x14ac:dyDescent="0.3">
      <c r="C13" s="23" t="s">
        <v>6</v>
      </c>
      <c r="D13" s="26">
        <f>PI()*D10*D9</f>
        <v>0.14025693832820341</v>
      </c>
      <c r="H13" s="9" t="s">
        <v>20</v>
      </c>
    </row>
    <row r="14" spans="3:15" ht="18.75" x14ac:dyDescent="0.3">
      <c r="C14" s="23" t="s">
        <v>7</v>
      </c>
      <c r="D14" s="27">
        <f>D13*D11</f>
        <v>2.103854074923051</v>
      </c>
    </row>
    <row r="15" spans="3:15" ht="18.75" x14ac:dyDescent="0.3">
      <c r="C15" s="5" t="s">
        <v>15</v>
      </c>
      <c r="D15" s="4">
        <v>50</v>
      </c>
      <c r="H15" s="9" t="s">
        <v>21</v>
      </c>
    </row>
    <row r="16" spans="3:15" ht="18.75" x14ac:dyDescent="0.3">
      <c r="C16" s="2"/>
      <c r="D16" s="8"/>
    </row>
    <row r="17" spans="3:8" ht="23.25" x14ac:dyDescent="0.35">
      <c r="C17" s="10" t="s">
        <v>9</v>
      </c>
      <c r="D17" s="11">
        <f>D15*D14^2</f>
        <v>221.31009842851634</v>
      </c>
      <c r="H17" t="s">
        <v>22</v>
      </c>
    </row>
    <row r="18" spans="3:8" ht="18.75" x14ac:dyDescent="0.3">
      <c r="C18" s="5" t="s">
        <v>29</v>
      </c>
      <c r="D18" s="5">
        <v>0.5</v>
      </c>
    </row>
    <row r="19" spans="3:8" ht="23.25" x14ac:dyDescent="0.35">
      <c r="C19" s="28" t="s">
        <v>30</v>
      </c>
      <c r="D19" s="29">
        <f>D17/D18</f>
        <v>442.62019685703268</v>
      </c>
      <c r="H19" s="9" t="s">
        <v>23</v>
      </c>
    </row>
    <row r="21" spans="3:8" ht="28.5" x14ac:dyDescent="0.45">
      <c r="C21" s="12" t="s">
        <v>12</v>
      </c>
    </row>
    <row r="23" spans="3:8" ht="18.75" x14ac:dyDescent="0.3">
      <c r="C23" s="5" t="s">
        <v>13</v>
      </c>
      <c r="D23" s="7">
        <v>20</v>
      </c>
    </row>
    <row r="24" spans="3:8" ht="18.75" x14ac:dyDescent="0.3">
      <c r="C24" s="23" t="s">
        <v>10</v>
      </c>
      <c r="D24" s="30">
        <f>(1/(PI()*(D10/1000)*(D9/1000)))*D6*D23</f>
        <v>2.4241225001246978</v>
      </c>
    </row>
    <row r="25" spans="3:8" ht="18.75" x14ac:dyDescent="0.3">
      <c r="C25" s="1"/>
      <c r="D25" s="6"/>
    </row>
    <row r="26" spans="3:8" ht="21" x14ac:dyDescent="0.35">
      <c r="C26" s="13" t="s">
        <v>11</v>
      </c>
      <c r="D26" s="14">
        <f>D24*D14^2</f>
        <v>10.72965578210756</v>
      </c>
    </row>
    <row r="27" spans="3:8" ht="21" x14ac:dyDescent="0.35">
      <c r="C27" s="13" t="s">
        <v>14</v>
      </c>
      <c r="D27" s="15">
        <f>1-(D26/D17)</f>
        <v>0.95151754999750604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2025-06-10T12:10:16Z</dcterms:created>
  <dcterms:modified xsi:type="dcterms:W3CDTF">2025-06-13T19:15:39Z</dcterms:modified>
</cp:coreProperties>
</file>